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7100" windowHeight="9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  <c r="D20"/>
  <c r="B17"/>
  <c r="D17"/>
  <c r="F20"/>
  <c r="I20"/>
  <c r="I21"/>
  <c r="D21"/>
  <c r="F21"/>
  <c r="B22"/>
  <c r="D22"/>
  <c r="F22"/>
  <c r="I22"/>
  <c r="I23"/>
  <c r="B23"/>
  <c r="G24"/>
  <c r="B24"/>
  <c r="D24"/>
  <c r="I24"/>
  <c r="G25"/>
  <c r="B25"/>
  <c r="D25"/>
  <c r="I25"/>
  <c r="D23"/>
</calcChain>
</file>

<file path=xl/sharedStrings.xml><?xml version="1.0" encoding="utf-8"?>
<sst xmlns="http://schemas.openxmlformats.org/spreadsheetml/2006/main" count="39" uniqueCount="28">
  <si>
    <t>Length (2118mm Max)</t>
  </si>
  <si>
    <t>L</t>
  </si>
  <si>
    <t>Width</t>
  </si>
  <si>
    <t>W</t>
  </si>
  <si>
    <t>Height</t>
  </si>
  <si>
    <t>H</t>
  </si>
  <si>
    <t>Material Thickness</t>
  </si>
  <si>
    <t>Volume</t>
  </si>
  <si>
    <t>Litres</t>
  </si>
  <si>
    <t>Gallons</t>
  </si>
  <si>
    <t>Top &amp; Bottom</t>
  </si>
  <si>
    <t>x</t>
  </si>
  <si>
    <t>No. of baffles</t>
  </si>
  <si>
    <t>Sides</t>
  </si>
  <si>
    <t>Baffle Spacing</t>
  </si>
  <si>
    <t>Ends &amp; Baffles</t>
  </si>
  <si>
    <t>Pin</t>
  </si>
  <si>
    <t>Top Ribs</t>
  </si>
  <si>
    <t>Pin Length</t>
  </si>
  <si>
    <t>Vertical Ribs</t>
  </si>
  <si>
    <t>Vertical Rib Spacing</t>
  </si>
  <si>
    <t>Horizontal Ribs</t>
  </si>
  <si>
    <t>Horizontal Rib Spacing</t>
  </si>
  <si>
    <t>Enter Tank Dimensions in these cells</t>
  </si>
  <si>
    <t>Calculate Tank Volumes and baffle spacing by simply entering Tank dimensions.</t>
  </si>
  <si>
    <t>Panel sizes and quantitys</t>
  </si>
  <si>
    <t xml:space="preserve">Enter 10mm for Diesel Tanks, Water and Waste Tanks. </t>
  </si>
  <si>
    <t>Capacities are guidelines only.</t>
  </si>
</sst>
</file>

<file path=xl/styles.xml><?xml version="1.0" encoding="utf-8"?>
<styleSheet xmlns="http://schemas.openxmlformats.org/spreadsheetml/2006/main">
  <numFmts count="3">
    <numFmt numFmtId="164" formatCode="[$£-809]#,##0"/>
    <numFmt numFmtId="165" formatCode="[$£-809]#,##0.00"/>
    <numFmt numFmtId="166" formatCode="0.0"/>
  </numFmts>
  <fonts count="15">
    <font>
      <sz val="10"/>
      <name val="Arial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22"/>
      <name val="Arial"/>
      <family val="2"/>
    </font>
    <font>
      <b/>
      <sz val="12"/>
      <color indexed="14"/>
      <name val="Arial"/>
      <family val="2"/>
    </font>
    <font>
      <b/>
      <sz val="12"/>
      <color indexed="9"/>
      <name val="Arial"/>
      <family val="2"/>
    </font>
    <font>
      <i/>
      <sz val="10"/>
      <color indexed="12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2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0" xfId="0" applyFont="1"/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28575</xdr:rowOff>
    </xdr:from>
    <xdr:to>
      <xdr:col>1</xdr:col>
      <xdr:colOff>457200</xdr:colOff>
      <xdr:row>9</xdr:row>
      <xdr:rowOff>104775</xdr:rowOff>
    </xdr:to>
    <xdr:sp macro="" textlink="">
      <xdr:nvSpPr>
        <xdr:cNvPr id="1032" name="AutoShape 2"/>
        <xdr:cNvSpPr>
          <a:spLocks noChangeArrowheads="1"/>
        </xdr:cNvSpPr>
      </xdr:nvSpPr>
      <xdr:spPr bwMode="auto">
        <a:xfrm>
          <a:off x="1914525" y="714375"/>
          <a:ext cx="276225" cy="638175"/>
        </a:xfrm>
        <a:prstGeom prst="downArrow">
          <a:avLst>
            <a:gd name="adj1" fmla="val 50000"/>
            <a:gd name="adj2" fmla="val 57759"/>
          </a:avLst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390525</xdr:colOff>
      <xdr:row>0</xdr:row>
      <xdr:rowOff>40482</xdr:rowOff>
    </xdr:from>
    <xdr:to>
      <xdr:col>8</xdr:col>
      <xdr:colOff>334898</xdr:colOff>
      <xdr:row>2</xdr:row>
      <xdr:rowOff>156210</xdr:rowOff>
    </xdr:to>
    <xdr:pic>
      <xdr:nvPicPr>
        <xdr:cNvPr id="4" name="Picture 3" descr="TT Logo 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2475" y="40482"/>
          <a:ext cx="3354323" cy="439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>
      <selection activeCell="I12" sqref="I12"/>
    </sheetView>
  </sheetViews>
  <sheetFormatPr defaultRowHeight="12.75"/>
  <cols>
    <col min="1" max="1" width="26" customWidth="1"/>
    <col min="8" max="8" width="32.85546875" customWidth="1"/>
  </cols>
  <sheetData>
    <row r="2" spans="1:9">
      <c r="A2" t="s">
        <v>24</v>
      </c>
    </row>
    <row r="6" spans="1:9" ht="15.75">
      <c r="A6" s="1"/>
      <c r="B6" s="8" t="s">
        <v>23</v>
      </c>
      <c r="C6" s="3"/>
      <c r="D6" s="3"/>
      <c r="E6" s="4"/>
      <c r="F6" s="4"/>
      <c r="G6" s="5"/>
      <c r="H6" s="6"/>
      <c r="I6" s="7"/>
    </row>
    <row r="7" spans="1:9" ht="15.75">
      <c r="A7" s="2"/>
      <c r="B7" s="8"/>
      <c r="C7" s="8"/>
      <c r="D7" s="8"/>
      <c r="E7" s="9"/>
      <c r="F7" s="9"/>
      <c r="G7" s="10"/>
      <c r="H7" s="11"/>
      <c r="I7" s="12"/>
    </row>
    <row r="8" spans="1:9" ht="15.75">
      <c r="A8" s="2"/>
      <c r="B8" s="13"/>
      <c r="C8" s="2"/>
      <c r="D8" s="8"/>
      <c r="E8" s="9"/>
      <c r="F8" s="9"/>
      <c r="G8" s="10"/>
      <c r="H8" s="11"/>
      <c r="I8" s="12"/>
    </row>
    <row r="9" spans="1:9">
      <c r="E9" s="40"/>
    </row>
    <row r="11" spans="1:9" ht="15.75">
      <c r="A11" s="15" t="s">
        <v>0</v>
      </c>
      <c r="B11" s="16">
        <v>1300</v>
      </c>
      <c r="C11" s="17" t="s">
        <v>1</v>
      </c>
      <c r="D11" s="8"/>
      <c r="E11" s="9"/>
      <c r="F11" s="9"/>
      <c r="G11" s="18"/>
      <c r="H11" s="14"/>
      <c r="I11" s="19"/>
    </row>
    <row r="12" spans="1:9" ht="15.75">
      <c r="A12" s="15" t="s">
        <v>2</v>
      </c>
      <c r="B12" s="16">
        <v>400</v>
      </c>
      <c r="C12" s="17" t="s">
        <v>3</v>
      </c>
      <c r="D12" s="8"/>
      <c r="E12" s="35">
        <f>SUM(B11+B12+B13)</f>
        <v>2400</v>
      </c>
      <c r="F12" s="9"/>
      <c r="G12" s="18"/>
      <c r="H12" s="14"/>
      <c r="I12" s="19"/>
    </row>
    <row r="13" spans="1:9" ht="15.75">
      <c r="A13" s="15" t="s">
        <v>4</v>
      </c>
      <c r="B13" s="20">
        <v>700</v>
      </c>
      <c r="C13" s="17" t="s">
        <v>5</v>
      </c>
      <c r="D13" s="8"/>
      <c r="E13" s="9"/>
      <c r="F13" s="9"/>
      <c r="G13" s="18"/>
      <c r="H13" s="14"/>
      <c r="I13" s="19"/>
    </row>
    <row r="14" spans="1:9" ht="15.75">
      <c r="A14" s="21"/>
      <c r="B14" s="22"/>
      <c r="C14" s="8"/>
      <c r="D14" s="8"/>
      <c r="E14" s="9"/>
      <c r="F14" s="9"/>
      <c r="G14" s="18"/>
      <c r="H14" s="14"/>
      <c r="I14" s="19"/>
    </row>
    <row r="15" spans="1:9" ht="15.75">
      <c r="A15" s="15" t="s">
        <v>6</v>
      </c>
      <c r="B15" s="23">
        <v>10</v>
      </c>
      <c r="C15" s="26" t="s">
        <v>26</v>
      </c>
      <c r="D15" s="9"/>
      <c r="E15" s="9"/>
      <c r="F15" s="18"/>
      <c r="G15" s="14"/>
      <c r="I15" s="19"/>
    </row>
    <row r="16" spans="1:9" ht="15.75">
      <c r="A16" s="26"/>
      <c r="B16" s="27"/>
      <c r="C16" s="25"/>
      <c r="D16" s="8"/>
      <c r="E16" s="9"/>
      <c r="F16" s="9"/>
      <c r="G16" s="18"/>
      <c r="H16" s="14"/>
      <c r="I16" s="19"/>
    </row>
    <row r="17" spans="1:9" ht="15.75">
      <c r="A17" s="28" t="s">
        <v>7</v>
      </c>
      <c r="B17" s="29">
        <f>SUM((D20*F20*F21)-SUM(D22*F22*B15*I20))/1000000</f>
        <v>320.416</v>
      </c>
      <c r="C17" s="30" t="s">
        <v>8</v>
      </c>
      <c r="D17" s="29">
        <f>SUM(B17/4.54)</f>
        <v>70.576211453744492</v>
      </c>
      <c r="E17" s="30" t="s">
        <v>9</v>
      </c>
      <c r="F17" s="41" t="s">
        <v>27</v>
      </c>
      <c r="G17" s="42"/>
      <c r="H17" s="42"/>
      <c r="I17" s="12"/>
    </row>
    <row r="18" spans="1:9" ht="15.75">
      <c r="A18" s="2"/>
      <c r="B18" s="8"/>
      <c r="C18" s="8"/>
      <c r="D18" s="24"/>
      <c r="E18" s="9"/>
      <c r="F18" s="9"/>
      <c r="G18" s="10"/>
      <c r="H18" s="11"/>
      <c r="I18" s="12"/>
    </row>
    <row r="19" spans="1:9" ht="15.75">
      <c r="B19" s="2" t="s">
        <v>25</v>
      </c>
      <c r="C19" s="8"/>
      <c r="D19" s="8"/>
      <c r="E19" s="31"/>
      <c r="F19" s="31"/>
      <c r="G19" s="10"/>
      <c r="H19" s="11"/>
      <c r="I19" s="12"/>
    </row>
    <row r="20" spans="1:9" ht="15.75">
      <c r="A20" s="32" t="s">
        <v>10</v>
      </c>
      <c r="B20" s="33">
        <v>2</v>
      </c>
      <c r="C20" s="33" t="s">
        <v>11</v>
      </c>
      <c r="D20" s="34">
        <f>SUM(B11-(B15*2))</f>
        <v>1280</v>
      </c>
      <c r="E20" s="34" t="s">
        <v>11</v>
      </c>
      <c r="F20" s="34">
        <f>SUM(B12-(B15*2))</f>
        <v>380</v>
      </c>
      <c r="G20" s="10"/>
      <c r="H20" s="37" t="s">
        <v>12</v>
      </c>
      <c r="I20" s="38" t="str">
        <f>IF(D20&lt;401,"0",IF(D20&lt;601,"1",IF(D20&lt;914,"2",IF(D20&lt;1221,"3",IF(D20&lt;1501,"4",IF(D20&lt;1801,"5",IF(D20&lt;2101,"6","See Gary or Fossil")))))))</f>
        <v>4</v>
      </c>
    </row>
    <row r="21" spans="1:9" ht="15.75">
      <c r="A21" s="32" t="s">
        <v>13</v>
      </c>
      <c r="B21" s="33">
        <v>2</v>
      </c>
      <c r="C21" s="33" t="s">
        <v>11</v>
      </c>
      <c r="D21" s="34">
        <f>SUM(B11-(B15*2))</f>
        <v>1280</v>
      </c>
      <c r="E21" s="34" t="s">
        <v>11</v>
      </c>
      <c r="F21" s="34">
        <f>SUM(B13-(B15*2))</f>
        <v>680</v>
      </c>
      <c r="G21" s="10"/>
      <c r="H21" s="37" t="s">
        <v>14</v>
      </c>
      <c r="I21" s="38">
        <f>IF(B11&lt;600,SUM(D20/2),SUM(D20/(I20+1)))</f>
        <v>256</v>
      </c>
    </row>
    <row r="22" spans="1:9" ht="15.75">
      <c r="A22" s="32" t="s">
        <v>15</v>
      </c>
      <c r="B22" s="33">
        <f>SUM(2+I20)</f>
        <v>6</v>
      </c>
      <c r="C22" s="33" t="s">
        <v>11</v>
      </c>
      <c r="D22" s="34">
        <f>SUM(B13-(B15*2))</f>
        <v>680</v>
      </c>
      <c r="E22" s="34" t="s">
        <v>11</v>
      </c>
      <c r="F22" s="34">
        <f>SUM(B12-(B15*2))</f>
        <v>380</v>
      </c>
      <c r="G22" s="10"/>
      <c r="H22" s="37" t="s">
        <v>16</v>
      </c>
      <c r="I22" s="39" t="str">
        <f>IF(F22&gt;500,"Yes","No")</f>
        <v>No</v>
      </c>
    </row>
    <row r="23" spans="1:9" ht="15.75">
      <c r="A23" s="32" t="s">
        <v>17</v>
      </c>
      <c r="B23" s="34" t="str">
        <f>I20</f>
        <v>4</v>
      </c>
      <c r="C23" s="34" t="s">
        <v>11</v>
      </c>
      <c r="D23" s="34">
        <f>F22</f>
        <v>380</v>
      </c>
      <c r="E23" s="34" t="s">
        <v>11</v>
      </c>
      <c r="F23" s="34">
        <v>150</v>
      </c>
      <c r="G23" s="10"/>
      <c r="H23" s="37" t="s">
        <v>18</v>
      </c>
      <c r="I23" s="39">
        <f>IF(I22="No",0,SUM(D20)+(B15*2)+20)</f>
        <v>0</v>
      </c>
    </row>
    <row r="24" spans="1:9" ht="15.75">
      <c r="A24" s="32" t="s">
        <v>19</v>
      </c>
      <c r="B24" s="34">
        <f>SUM(G24)*2</f>
        <v>0</v>
      </c>
      <c r="C24" s="34" t="s">
        <v>11</v>
      </c>
      <c r="D24" s="34">
        <f>IF(B24=0,0,SUM(D22)-15)</f>
        <v>0</v>
      </c>
      <c r="E24" s="34" t="s">
        <v>11</v>
      </c>
      <c r="F24" s="34">
        <v>100</v>
      </c>
      <c r="G24" s="36" t="str">
        <f>IF(B12=B13,"None",IF(B13&gt;B12,"None",IF(F22&lt;400,"None",IF(F22&lt;500,1,IF(F22&lt;900,2,IF(F22&lt;1200,3,IF(F22&lt;1500,4,"Too Wide")))))))</f>
        <v>None</v>
      </c>
      <c r="H24" s="37" t="s">
        <v>20</v>
      </c>
      <c r="I24" s="38">
        <f>IF(G24="None",0,IF(G24="Too Wide","Too Wide",SUM(F22)/((G24)+1)))</f>
        <v>0</v>
      </c>
    </row>
    <row r="25" spans="1:9" ht="15.75">
      <c r="A25" s="32" t="s">
        <v>21</v>
      </c>
      <c r="B25" s="34">
        <f>IF(G25="None",0,SUM(G25*2))</f>
        <v>2</v>
      </c>
      <c r="C25" s="34" t="s">
        <v>11</v>
      </c>
      <c r="D25" s="34">
        <f>IF(B25=0,0,SUM(F22))</f>
        <v>380</v>
      </c>
      <c r="E25" s="33" t="s">
        <v>11</v>
      </c>
      <c r="F25" s="33">
        <v>150</v>
      </c>
      <c r="G25" s="36">
        <f>IF(B13&lt;B12,"None",IF(D22&lt;450,"None",IF(D22&lt;701,1,IF(D22&lt;1000,2,IF(D22&lt;1201,3,"See Fossil")))))</f>
        <v>1</v>
      </c>
      <c r="H25" s="37" t="s">
        <v>22</v>
      </c>
      <c r="I25" s="38">
        <f>IF(G25="None",0,SUM(D22)/((G25)+1))</f>
        <v>340</v>
      </c>
    </row>
  </sheetData>
  <mergeCells count="1">
    <mergeCell ref="F17:H17"/>
  </mergeCells>
  <pageMargins left="0.74803149606299213" right="0.74803149606299213" top="0.98425196850393704" bottom="0.98425196850393704" header="0.51181102362204722" footer="0.51181102362204722"/>
  <pageSetup paperSize="9" orientation="landscape" horizontalDpi="4294967292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Rye</dc:creator>
  <cp:lastModifiedBy>AnnaB</cp:lastModifiedBy>
  <cp:lastPrinted>2018-08-07T08:24:35Z</cp:lastPrinted>
  <dcterms:created xsi:type="dcterms:W3CDTF">1998-05-22T11:39:39Z</dcterms:created>
  <dcterms:modified xsi:type="dcterms:W3CDTF">2018-08-07T08:24:48Z</dcterms:modified>
</cp:coreProperties>
</file>